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90861B16-3965-48F6-A518-C37E28A4588D}" xr6:coauthVersionLast="47" xr6:coauthVersionMax="47" xr10:uidLastSave="{00000000-0000-0000-0000-000000000000}"/>
  <bookViews>
    <workbookView xWindow="-30030" yWindow="780" windowWidth="21600" windowHeight="11385" xr2:uid="{8ED46455-17AB-416E-B2C6-9D71E2E1BF73}"/>
  </bookViews>
  <sheets>
    <sheet name="Your product" sheetId="1" r:id="rId1"/>
    <sheet name="Example" sheetId="2" r:id="rId2"/>
  </sheets>
  <definedNames>
    <definedName name="_xlchart.v1.0" hidden="1">'Your product'!$A$36:$A$41</definedName>
    <definedName name="_xlchart.v1.1" hidden="1">'Your product'!$E$36:$E$41</definedName>
    <definedName name="_xlchart.v1.2" hidden="1">Example!$A$36:$A$41</definedName>
    <definedName name="_xlchart.v1.3" hidden="1">Example!$E$36:$E$41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3" i="1" l="1"/>
  <c r="E21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E33" i="2"/>
  <c r="E21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E14" i="1" l="1"/>
  <c r="E16" i="1" s="1"/>
  <c r="E36" i="1" s="1"/>
  <c r="E14" i="2"/>
  <c r="E16" i="2" s="1"/>
  <c r="E45" i="2" s="1"/>
  <c r="B45" i="2" s="1"/>
  <c r="E45" i="1" l="1"/>
  <c r="B45" i="1" s="1"/>
  <c r="E40" i="1"/>
  <c r="E39" i="1"/>
  <c r="E38" i="1"/>
  <c r="E37" i="1"/>
  <c r="E41" i="1" s="1"/>
  <c r="E42" i="1" s="1"/>
  <c r="E36" i="2"/>
  <c r="E39" i="2" s="1"/>
  <c r="E40" i="2" l="1"/>
  <c r="E37" i="2"/>
  <c r="E38" i="2"/>
  <c r="E41" i="2" l="1"/>
  <c r="E42" i="2" s="1"/>
</calcChain>
</file>

<file path=xl/sharedStrings.xml><?xml version="1.0" encoding="utf-8"?>
<sst xmlns="http://schemas.openxmlformats.org/spreadsheetml/2006/main" count="86" uniqueCount="52">
  <si>
    <t>Earrings – one batch (10 pairs)</t>
  </si>
  <si>
    <t>The video's example. Your own numbers go in the first tab.</t>
  </si>
  <si>
    <t>Material</t>
  </si>
  <si>
    <t>Pack size</t>
  </si>
  <si>
    <t>Pack price</t>
  </si>
  <si>
    <t>Used</t>
  </si>
  <si>
    <t>Cost</t>
  </si>
  <si>
    <t>Batch total</t>
  </si>
  <si>
    <t>Pairs in a batch</t>
  </si>
  <si>
    <t>Per pair</t>
  </si>
  <si>
    <t>Your time</t>
  </si>
  <si>
    <t>Hours per batch</t>
  </si>
  <si>
    <t>Hourly rate</t>
  </si>
  <si>
    <t>Time per pair</t>
  </si>
  <si>
    <t>Selling on Etsy</t>
  </si>
  <si>
    <t>Etsy UK standard fees, Oct 2026. Check yours.</t>
  </si>
  <si>
    <t>Price per pair</t>
  </si>
  <si>
    <t>Postage charged</t>
  </si>
  <si>
    <t>Postage cost</t>
  </si>
  <si>
    <t>Transaction fee</t>
  </si>
  <si>
    <t>Processing fee</t>
  </si>
  <si>
    <t>Processing fixed fee</t>
  </si>
  <si>
    <t>Regulatory fee</t>
  </si>
  <si>
    <t>Listing fee</t>
  </si>
  <si>
    <t>VAT on fees?</t>
  </si>
  <si>
    <t>Yes</t>
  </si>
  <si>
    <t>Etsy fees per order</t>
  </si>
  <si>
    <t>Assumes one item per order. Offsite Ads not included.</t>
  </si>
  <si>
    <t>Where the money goes</t>
  </si>
  <si>
    <t>Customer pays</t>
  </si>
  <si>
    <t>Materials</t>
  </si>
  <si>
    <t>Etsy fees</t>
  </si>
  <si>
    <t>Postage</t>
  </si>
  <si>
    <t>Left per pair</t>
  </si>
  <si>
    <t>before overheads and tax</t>
  </si>
  <si>
    <t>Margin on the price</t>
  </si>
  <si>
    <t>Target margin</t>
  </si>
  <si>
    <t>Price for that margin</t>
  </si>
  <si>
    <t>Free from Wrenmetric · wrenmetric.com</t>
  </si>
  <si>
    <t>Beads</t>
  </si>
  <si>
    <t>Wire (metres)</t>
  </si>
  <si>
    <t>Ear hooks (pairs)</t>
  </si>
  <si>
    <t>Backing cards</t>
  </si>
  <si>
    <t>Gift boxes</t>
  </si>
  <si>
    <t>Mailers</t>
  </si>
  <si>
    <t>Your product – one batch</t>
  </si>
  <si>
    <t>Fill in the shaded cells. The rest works itself out.</t>
  </si>
  <si>
    <t>Items in a batch</t>
  </si>
  <si>
    <t>Per item</t>
  </si>
  <si>
    <t>Time per item</t>
  </si>
  <si>
    <t>Price per item</t>
  </si>
  <si>
    <t>Left per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</si>
</sst>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0.0"/>
    <numFmt numFmtId="166" formatCode="0.0%"/>
  </numFmts>
  <fonts count="8" x14ac:knownFonts="1">
    <font>
      <sz val="12"/>
      <color theme="1"/>
      <name val="Segoe UI"/>
      <family val="2"/>
    </font>
    <font>
      <b/>
      <sz val="16"/>
      <color rgb="FF24473F"/>
      <name val="Segoe UI"/>
      <family val="2"/>
    </font>
    <font>
      <sz val="11"/>
      <color rgb="FF586C65"/>
      <name val="Segoe UI"/>
      <family val="2"/>
    </font>
    <font>
      <b/>
      <sz val="12"/>
      <color theme="1"/>
      <name val="Segoe UI"/>
      <family val="2"/>
    </font>
    <font>
      <b/>
      <sz val="12"/>
      <color rgb="FF243330"/>
      <name val="Segoe UI"/>
      <family val="2"/>
    </font>
    <font>
      <sz val="10"/>
      <color rgb="FFA85C00"/>
      <name val="Segoe UI"/>
      <family val="2"/>
    </font>
    <font>
      <b/>
      <sz val="13"/>
      <color rgb="FF24473F"/>
      <name val="Segoe UI"/>
      <family val="2"/>
    </font>
    <font>
      <sz val="10"/>
      <color rgb="FF586C6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7E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4473F"/>
      </bottom>
      <diagonal/>
    </border>
    <border>
      <left/>
      <right/>
      <top style="thin">
        <color rgb="FFD6D2C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right"/>
    </xf>
    <xf numFmtId="164" fontId="0" fillId="0" borderId="0" xfId="0" applyNumberFormat="1" applyFont="1" applyProtection="1"/>
    <xf numFmtId="0" fontId="5" fillId="0" borderId="0" xfId="0" applyFont="1" applyAlignment="1" applyProtection="1">
      <alignment horizontal="left"/>
    </xf>
    <xf numFmtId="0" fontId="3" fillId="0" borderId="2" xfId="0" applyFont="1" applyBorder="1" applyProtection="1"/>
    <xf numFmtId="164" fontId="3" fillId="0" borderId="2" xfId="0" applyNumberFormat="1" applyFont="1" applyBorder="1" applyProtection="1"/>
    <xf numFmtId="0" fontId="3" fillId="0" borderId="0" xfId="0" applyFont="1" applyProtection="1"/>
    <xf numFmtId="164" fontId="3" fillId="0" borderId="0" xfId="0" applyNumberFormat="1" applyFont="1" applyProtection="1"/>
    <xf numFmtId="0" fontId="6" fillId="0" borderId="0" xfId="0" applyFont="1" applyProtection="1"/>
    <xf numFmtId="0" fontId="7" fillId="0" borderId="0" xfId="0" applyFont="1" applyProtection="1"/>
    <xf numFmtId="0" fontId="7" fillId="0" borderId="2" xfId="0" applyFont="1" applyBorder="1" applyProtection="1"/>
    <xf numFmtId="9" fontId="3" fillId="0" borderId="0" xfId="0" applyNumberFormat="1" applyFont="1" applyProtection="1"/>
    <xf numFmtId="164" fontId="3" fillId="0" borderId="0" xfId="0" applyNumberFormat="1" applyFont="1" applyAlignment="1" applyProtection="1">
      <alignment horizontal="right"/>
    </xf>
    <xf numFmtId="0" fontId="1" fillId="0" borderId="0" xfId="0" applyFont="1" applyProtection="1">
      <protection locked="0"/>
    </xf>
    <xf numFmtId="0" fontId="0" fillId="2" borderId="0" xfId="0" applyFont="1" applyFill="1" applyProtection="1">
      <protection locked="0"/>
    </xf>
    <xf numFmtId="0" fontId="0" fillId="2" borderId="0" xfId="0" applyNumberFormat="1" applyFont="1" applyFill="1" applyProtection="1">
      <protection locked="0"/>
    </xf>
    <xf numFmtId="164" fontId="0" fillId="2" borderId="0" xfId="0" applyNumberFormat="1" applyFont="1" applyFill="1" applyProtection="1">
      <protection locked="0"/>
    </xf>
    <xf numFmtId="165" fontId="0" fillId="2" borderId="0" xfId="0" applyNumberFormat="1" applyFont="1" applyFill="1" applyProtection="1">
      <protection locked="0"/>
    </xf>
    <xf numFmtId="166" fontId="0" fillId="2" borderId="0" xfId="0" applyNumberFormat="1" applyFont="1" applyFill="1" applyProtection="1">
      <protection locked="0"/>
    </xf>
    <xf numFmtId="10" fontId="0" fillId="2" borderId="0" xfId="0" applyNumberFormat="1" applyFont="1" applyFill="1" applyProtection="1">
      <protection locked="0"/>
    </xf>
    <xf numFmtId="49" fontId="0" fillId="2" borderId="0" xfId="0" applyNumberFormat="1" applyFont="1" applyFill="1" applyAlignment="1" applyProtection="1">
      <alignment horizontal="right"/>
      <protection locked="0"/>
    </xf>
    <xf numFmtId="9" fontId="0" fillId="2" borderId="0" xfId="0" applyNumberFormat="1" applyFont="1" applyFill="1" applyProtection="1">
      <protection locked="0"/>
    </xf>
  </cellXfs>
  <cellStyles count="1">
    <cellStyle name="Normal" xfId="0" builtinId="0" customBuiltin="1"/>
  </cellStyles>
  <dxfs count="12">
    <dxf>
      <font>
        <color rgb="FFA85C00"/>
      </font>
    </dxf>
    <dxf>
      <fill>
        <patternFill>
          <bgColor rgb="FFFAD6C4"/>
        </patternFill>
      </fill>
    </dxf>
    <dxf>
      <fill>
        <patternFill>
          <bgColor rgb="FFFAD6C4"/>
        </patternFill>
      </fill>
    </dxf>
    <dxf>
      <fill>
        <patternFill>
          <bgColor rgb="FFFAD6C4"/>
        </patternFill>
      </fill>
    </dxf>
    <dxf>
      <fill>
        <patternFill>
          <bgColor rgb="FFFAD6C4"/>
        </patternFill>
      </fill>
    </dxf>
    <dxf>
      <fill>
        <patternFill>
          <bgColor rgb="FFFAD6C4"/>
        </patternFill>
      </fill>
    </dxf>
    <dxf>
      <font>
        <color rgb="FFA85C00"/>
      </font>
    </dxf>
    <dxf>
      <fill>
        <patternFill>
          <bgColor rgb="FFFAD6C4"/>
        </patternFill>
      </fill>
    </dxf>
    <dxf>
      <fill>
        <patternFill>
          <bgColor rgb="FFFAD6C4"/>
        </patternFill>
      </fill>
    </dxf>
    <dxf>
      <fill>
        <patternFill>
          <bgColor rgb="FFFAD6C4"/>
        </patternFill>
      </fill>
    </dxf>
    <dxf>
      <fill>
        <patternFill>
          <bgColor rgb="FFFAD6C4"/>
        </patternFill>
      </fill>
    </dxf>
    <dxf>
      <fill>
        <patternFill>
          <bgColor rgb="FFFAD6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Where the money goes</cx:v>
        </cx:txData>
      </cx:tx>
    </cx:title>
    <cx:plotArea>
      <cx:plotAreaRegion>
        <cx:series layoutId="waterfall" uniqueId="{00000000-CA1A-4D85-8BBB-8E0ECC5E6E08}">
          <cx:dataPt idx="0">
            <cx:spPr>
              <a:solidFill>
                <a:srgbClr val="24473F"/>
              </a:solidFill>
            </cx:spPr>
          </cx:dataPt>
          <cx:dataPt idx="1">
            <cx:spPr>
              <a:solidFill>
                <a:srgbClr val="E8C56A"/>
              </a:solidFill>
            </cx:spPr>
          </cx:dataPt>
          <cx:dataPt idx="2">
            <cx:spPr>
              <a:solidFill>
                <a:srgbClr val="E8C56A"/>
              </a:solidFill>
            </cx:spPr>
          </cx:dataPt>
          <cx:dataPt idx="3">
            <cx:spPr>
              <a:solidFill>
                <a:srgbClr val="E8C56A"/>
              </a:solidFill>
            </cx:spPr>
          </cx:dataPt>
          <cx:dataPt idx="4">
            <cx:spPr>
              <a:solidFill>
                <a:srgbClr val="E8C56A"/>
              </a:solidFill>
            </cx:spPr>
          </cx:dataPt>
          <cx:dataPt idx="5">
            <cx:spPr>
              <a:solidFill>
                <a:srgbClr val="24473F"/>
              </a:solidFill>
            </cx:spPr>
          </cx:dataPt>
          <cx:dataLabels pos="outEnd">
            <cx:numFmt formatCode="[$£-809]#,##0.00" sourceLinked="0"/>
            <cx:visibility seriesName="0" categoryName="0" value="1"/>
          </cx:dataLabels>
          <cx:dataId val="0"/>
          <cx:layoutPr>
            <cx:visibility connectorLines="1"/>
            <cx:subtotals>
              <cx:idx val="0"/>
              <cx:idx val="5"/>
            </cx:subtotals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  <cx:numFmt formatCode="[$£-809]#,##0.00" sourceLinked="0"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title pos="t" align="ctr" overlay="0">
      <cx:tx>
        <cx:txData>
          <cx:v>Where the money goes</cx:v>
        </cx:txData>
      </cx:tx>
    </cx:title>
    <cx:plotArea>
      <cx:plotAreaRegion>
        <cx:series layoutId="waterfall" uniqueId="{00000000-D2C1-45A7-862D-97E634BD7689}">
          <cx:dataPt idx="0">
            <cx:spPr>
              <a:solidFill>
                <a:srgbClr val="24473F"/>
              </a:solidFill>
            </cx:spPr>
          </cx:dataPt>
          <cx:dataPt idx="1">
            <cx:spPr>
              <a:solidFill>
                <a:srgbClr val="E8C56A"/>
              </a:solidFill>
            </cx:spPr>
          </cx:dataPt>
          <cx:dataPt idx="2">
            <cx:spPr>
              <a:solidFill>
                <a:srgbClr val="E8C56A"/>
              </a:solidFill>
            </cx:spPr>
          </cx:dataPt>
          <cx:dataPt idx="3">
            <cx:spPr>
              <a:solidFill>
                <a:srgbClr val="E8C56A"/>
              </a:solidFill>
            </cx:spPr>
          </cx:dataPt>
          <cx:dataPt idx="4">
            <cx:spPr>
              <a:solidFill>
                <a:srgbClr val="E8C56A"/>
              </a:solidFill>
            </cx:spPr>
          </cx:dataPt>
          <cx:dataPt idx="5">
            <cx:spPr>
              <a:solidFill>
                <a:srgbClr val="24473F"/>
              </a:solidFill>
            </cx:spPr>
          </cx:dataPt>
          <cx:dataLabels pos="outEnd">
            <cx:numFmt formatCode="[$£-809]#,##0.00" sourceLinked="0"/>
            <cx:visibility seriesName="0" categoryName="0" value="1"/>
          </cx:dataLabels>
          <cx:dataId val="0"/>
          <cx:layoutPr>
            <cx:visibility connectorLines="1"/>
            <cx:subtotals>
              <cx:idx val="0"/>
              <cx:idx val="5"/>
            </cx:subtotals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  <cx:numFmt formatCode="[$£-809]#,##0.00" sourceLinked="0"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22</xdr:row>
      <xdr:rowOff>0</xdr:rowOff>
    </xdr:from>
    <xdr:to>
      <xdr:col>15</xdr:col>
      <xdr:colOff>508000</xdr:colOff>
      <xdr:row>40</xdr:row>
      <xdr:rowOff>209550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8B372817-2364-ACEB-4E54-8CB5766451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962650" y="4953000"/>
              <a:ext cx="6604000" cy="4191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22</xdr:row>
      <xdr:rowOff>0</xdr:rowOff>
    </xdr:from>
    <xdr:to>
      <xdr:col>15</xdr:col>
      <xdr:colOff>508000</xdr:colOff>
      <xdr:row>40</xdr:row>
      <xdr:rowOff>209550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9E12660-ED23-9BBE-3889-4868C572DA7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962650" y="4953000"/>
              <a:ext cx="6604000" cy="4191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8B8D-3ED5-411F-AAB5-612196758658}">
  <sheetPr>
    <pageSetUpPr fitToPage="1"/>
  </sheetPr>
  <dimension ref="A1:F47"/>
  <sheetViews>
    <sheetView showGridLines="0" tabSelected="1" zoomScaleNormal="100" workbookViewId="0">
      <selection activeCell="A4" sqref="A4"/>
    </sheetView>
  </sheetViews>
  <sheetFormatPr defaultRowHeight="17.25" x14ac:dyDescent="0.3"/>
  <cols>
    <col min="1" max="1" width="19.44140625" style="1" customWidth="1"/>
    <col min="2" max="2" width="9.33203125" style="1" customWidth="1"/>
    <col min="3" max="3" width="10.109375" style="1" customWidth="1"/>
    <col min="4" max="4" width="7.77734375" style="1" customWidth="1"/>
    <col min="5" max="5" width="10.88671875" style="1" customWidth="1"/>
    <col min="6" max="6" width="3.109375" style="1" customWidth="1"/>
    <col min="7" max="16384" width="8.88671875" style="1"/>
  </cols>
  <sheetData>
    <row r="1" spans="1:6" ht="25.5" x14ac:dyDescent="0.5">
      <c r="A1" s="16" t="s">
        <v>45</v>
      </c>
    </row>
    <row r="2" spans="1:6" x14ac:dyDescent="0.3">
      <c r="A2" s="2" t="s">
        <v>46</v>
      </c>
    </row>
    <row r="3" spans="1:6" ht="18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6" x14ac:dyDescent="0.3">
      <c r="A4" s="17"/>
      <c r="B4" s="18"/>
      <c r="C4" s="19"/>
      <c r="D4" s="18"/>
      <c r="E4" s="5" t="str">
        <f>IF(OR(COUNT(B4:D4)&lt;3,N(B4)&lt;=0),"",C4/B4*D4)</f>
        <v/>
      </c>
      <c r="F4" s="6" t="str">
        <f>IF(COUNTA(A4:D4)=0,"",IF(OR(COUNT(B4:D4)&lt;3,N(B4)&lt;=0,N(C4)&lt;0,N(D4)&lt;0),"Complete this row",""))</f>
        <v/>
      </c>
    </row>
    <row r="5" spans="1:6" x14ac:dyDescent="0.3">
      <c r="A5" s="17"/>
      <c r="B5" s="18"/>
      <c r="C5" s="19"/>
      <c r="D5" s="18"/>
      <c r="E5" s="5" t="str">
        <f>IF(OR(COUNT(B5:D5)&lt;3,N(B5)&lt;=0),"",C5/B5*D5)</f>
        <v/>
      </c>
      <c r="F5" s="6" t="str">
        <f>IF(COUNTA(A5:D5)=0,"",IF(OR(COUNT(B5:D5)&lt;3,N(B5)&lt;=0,N(C5)&lt;0,N(D5)&lt;0),"Complete this row",""))</f>
        <v/>
      </c>
    </row>
    <row r="6" spans="1:6" x14ac:dyDescent="0.3">
      <c r="A6" s="17"/>
      <c r="B6" s="18"/>
      <c r="C6" s="19"/>
      <c r="D6" s="18"/>
      <c r="E6" s="5" t="str">
        <f>IF(OR(COUNT(B6:D6)&lt;3,N(B6)&lt;=0),"",C6/B6*D6)</f>
        <v/>
      </c>
      <c r="F6" s="6" t="str">
        <f>IF(COUNTA(A6:D6)=0,"",IF(OR(COUNT(B6:D6)&lt;3,N(B6)&lt;=0,N(C6)&lt;0,N(D6)&lt;0),"Complete this row",""))</f>
        <v/>
      </c>
    </row>
    <row r="7" spans="1:6" x14ac:dyDescent="0.3">
      <c r="A7" s="17"/>
      <c r="B7" s="18"/>
      <c r="C7" s="19"/>
      <c r="D7" s="18"/>
      <c r="E7" s="5" t="str">
        <f>IF(OR(COUNT(B7:D7)&lt;3,N(B7)&lt;=0),"",C7/B7*D7)</f>
        <v/>
      </c>
      <c r="F7" s="6" t="str">
        <f>IF(COUNTA(A7:D7)=0,"",IF(OR(COUNT(B7:D7)&lt;3,N(B7)&lt;=0,N(C7)&lt;0,N(D7)&lt;0),"Complete this row",""))</f>
        <v/>
      </c>
    </row>
    <row r="8" spans="1:6" x14ac:dyDescent="0.3">
      <c r="A8" s="17"/>
      <c r="B8" s="18"/>
      <c r="C8" s="19"/>
      <c r="D8" s="18"/>
      <c r="E8" s="5" t="str">
        <f>IF(OR(COUNT(B8:D8)&lt;3,N(B8)&lt;=0),"",C8/B8*D8)</f>
        <v/>
      </c>
      <c r="F8" s="6" t="str">
        <f>IF(COUNTA(A8:D8)=0,"",IF(OR(COUNT(B8:D8)&lt;3,N(B8)&lt;=0,N(C8)&lt;0,N(D8)&lt;0),"Complete this row",""))</f>
        <v/>
      </c>
    </row>
    <row r="9" spans="1:6" x14ac:dyDescent="0.3">
      <c r="A9" s="17"/>
      <c r="B9" s="18"/>
      <c r="C9" s="19"/>
      <c r="D9" s="18"/>
      <c r="E9" s="5" t="str">
        <f>IF(OR(COUNT(B9:D9)&lt;3,N(B9)&lt;=0),"",C9/B9*D9)</f>
        <v/>
      </c>
      <c r="F9" s="6" t="str">
        <f>IF(COUNTA(A9:D9)=0,"",IF(OR(COUNT(B9:D9)&lt;3,N(B9)&lt;=0,N(C9)&lt;0,N(D9)&lt;0),"Complete this row",""))</f>
        <v/>
      </c>
    </row>
    <row r="10" spans="1:6" x14ac:dyDescent="0.3">
      <c r="A10" s="17"/>
      <c r="B10" s="18"/>
      <c r="C10" s="19"/>
      <c r="D10" s="18"/>
      <c r="E10" s="5" t="str">
        <f>IF(OR(COUNT(B10:D10)&lt;3,N(B10)&lt;=0),"",C10/B10*D10)</f>
        <v/>
      </c>
      <c r="F10" s="6" t="str">
        <f>IF(COUNTA(A10:D10)=0,"",IF(OR(COUNT(B10:D10)&lt;3,N(B10)&lt;=0,N(C10)&lt;0,N(D10)&lt;0),"Complete this row",""))</f>
        <v/>
      </c>
    </row>
    <row r="11" spans="1:6" x14ac:dyDescent="0.3">
      <c r="A11" s="17"/>
      <c r="B11" s="18"/>
      <c r="C11" s="19"/>
      <c r="D11" s="18"/>
      <c r="E11" s="5" t="str">
        <f>IF(OR(COUNT(B11:D11)&lt;3,N(B11)&lt;=0),"",C11/B11*D11)</f>
        <v/>
      </c>
      <c r="F11" s="6" t="str">
        <f>IF(COUNTA(A11:D11)=0,"",IF(OR(COUNT(B11:D11)&lt;3,N(B11)&lt;=0,N(C11)&lt;0,N(D11)&lt;0),"Complete this row",""))</f>
        <v/>
      </c>
    </row>
    <row r="12" spans="1:6" x14ac:dyDescent="0.3">
      <c r="A12" s="17"/>
      <c r="B12" s="18"/>
      <c r="C12" s="19"/>
      <c r="D12" s="18"/>
      <c r="E12" s="5" t="str">
        <f>IF(OR(COUNT(B12:D12)&lt;3,N(B12)&lt;=0),"",C12/B12*D12)</f>
        <v/>
      </c>
      <c r="F12" s="6" t="str">
        <f>IF(COUNTA(A12:D12)=0,"",IF(OR(COUNT(B12:D12)&lt;3,N(B12)&lt;=0,N(C12)&lt;0,N(D12)&lt;0),"Complete this row",""))</f>
        <v/>
      </c>
    </row>
    <row r="13" spans="1:6" x14ac:dyDescent="0.3">
      <c r="A13" s="17"/>
      <c r="B13" s="18"/>
      <c r="C13" s="19"/>
      <c r="D13" s="18"/>
      <c r="E13" s="5" t="str">
        <f>IF(OR(COUNT(B13:D13)&lt;3,N(B13)&lt;=0),"",C13/B13*D13)</f>
        <v/>
      </c>
      <c r="F13" s="6" t="str">
        <f>IF(COUNTA(A13:D13)=0,"",IF(OR(COUNT(B13:D13)&lt;3,N(B13)&lt;=0,N(C13)&lt;0,N(D13)&lt;0),"Complete this row",""))</f>
        <v/>
      </c>
    </row>
    <row r="14" spans="1:6" x14ac:dyDescent="0.3">
      <c r="A14" s="7" t="s">
        <v>7</v>
      </c>
      <c r="B14" s="7"/>
      <c r="C14" s="7"/>
      <c r="D14" s="7"/>
      <c r="E14" s="8" t="str">
        <f>IF(OR(COUNT(E4:E13)=0,COUNTIF(F4:F13,"?*")&gt;0),"",SUM(E4:E13))</f>
        <v/>
      </c>
    </row>
    <row r="15" spans="1:6" x14ac:dyDescent="0.3">
      <c r="A15" s="1" t="s">
        <v>47</v>
      </c>
      <c r="E15" s="18"/>
    </row>
    <row r="16" spans="1:6" x14ac:dyDescent="0.3">
      <c r="A16" s="9" t="s">
        <v>48</v>
      </c>
      <c r="B16" s="9"/>
      <c r="C16" s="9"/>
      <c r="D16" s="9"/>
      <c r="E16" s="10" t="str">
        <f>IF(OR(E14="",NOT(ISNUMBER(E15)),N(E15)&lt;=0),"",E14/E15)</f>
        <v/>
      </c>
    </row>
    <row r="18" spans="1:5" ht="18.75" x14ac:dyDescent="0.35">
      <c r="A18" s="11" t="s">
        <v>10</v>
      </c>
    </row>
    <row r="19" spans="1:5" x14ac:dyDescent="0.3">
      <c r="A19" s="1" t="s">
        <v>11</v>
      </c>
      <c r="E19" s="20"/>
    </row>
    <row r="20" spans="1:5" x14ac:dyDescent="0.3">
      <c r="A20" s="1" t="s">
        <v>12</v>
      </c>
      <c r="E20" s="19"/>
    </row>
    <row r="21" spans="1:5" x14ac:dyDescent="0.3">
      <c r="A21" s="9" t="s">
        <v>49</v>
      </c>
      <c r="B21" s="9"/>
      <c r="C21" s="9"/>
      <c r="D21" s="9"/>
      <c r="E21" s="10" t="str">
        <f>IF(OR(NOT(ISNUMBER(E15)),N(E15)&lt;=0,NOT(ISNUMBER(E19)),NOT(ISNUMBER(E20)),N(E19)&lt;0,N(E20)&lt;0),"",E19*E20/E15)</f>
        <v/>
      </c>
    </row>
    <row r="23" spans="1:5" ht="18.75" x14ac:dyDescent="0.35">
      <c r="A23" s="11" t="s">
        <v>14</v>
      </c>
      <c r="B23" s="12" t="s">
        <v>15</v>
      </c>
    </row>
    <row r="24" spans="1:5" x14ac:dyDescent="0.3">
      <c r="A24" s="1" t="s">
        <v>50</v>
      </c>
      <c r="E24" s="19"/>
    </row>
    <row r="25" spans="1:5" x14ac:dyDescent="0.3">
      <c r="A25" s="1" t="s">
        <v>17</v>
      </c>
      <c r="E25" s="19"/>
    </row>
    <row r="26" spans="1:5" x14ac:dyDescent="0.3">
      <c r="A26" s="1" t="s">
        <v>18</v>
      </c>
      <c r="E26" s="19"/>
    </row>
    <row r="27" spans="1:5" x14ac:dyDescent="0.3">
      <c r="A27" s="1" t="s">
        <v>19</v>
      </c>
      <c r="E27" s="21">
        <v>6.5000000000000002E-2</v>
      </c>
    </row>
    <row r="28" spans="1:5" x14ac:dyDescent="0.3">
      <c r="A28" s="1" t="s">
        <v>20</v>
      </c>
      <c r="E28" s="21">
        <v>0.04</v>
      </c>
    </row>
    <row r="29" spans="1:5" x14ac:dyDescent="0.3">
      <c r="A29" s="1" t="s">
        <v>21</v>
      </c>
      <c r="E29" s="19">
        <v>0.2</v>
      </c>
    </row>
    <row r="30" spans="1:5" x14ac:dyDescent="0.3">
      <c r="A30" s="1" t="s">
        <v>22</v>
      </c>
      <c r="E30" s="22">
        <v>4.7999999999999996E-3</v>
      </c>
    </row>
    <row r="31" spans="1:5" x14ac:dyDescent="0.3">
      <c r="A31" s="1" t="s">
        <v>23</v>
      </c>
      <c r="E31" s="19">
        <v>0.16</v>
      </c>
    </row>
    <row r="32" spans="1:5" x14ac:dyDescent="0.3">
      <c r="A32" s="1" t="s">
        <v>24</v>
      </c>
      <c r="E32" s="23" t="s">
        <v>25</v>
      </c>
    </row>
    <row r="33" spans="1:5" x14ac:dyDescent="0.3">
      <c r="A33" s="9" t="s">
        <v>26</v>
      </c>
      <c r="B33" s="9"/>
      <c r="C33" s="9"/>
      <c r="D33" s="9"/>
      <c r="E33" s="10" t="str">
        <f>IF(OR(NOT(AND(ISNUMBER(E24),N(E24)&gt;0)),NOT(OR(E25="",AND(ISNUMBER(E25),N(E25)&gt;=0))),NOT(COUNT(E27:E31)=5)),"",((E24+N(E25))*(E27+E28+E30)+E29+E31)*IF(E32="Yes",1.2,1))</f>
        <v/>
      </c>
    </row>
    <row r="34" spans="1:5" x14ac:dyDescent="0.3">
      <c r="A34" s="12" t="s">
        <v>27</v>
      </c>
    </row>
    <row r="35" spans="1:5" ht="18.75" x14ac:dyDescent="0.35">
      <c r="A35" s="11" t="s">
        <v>28</v>
      </c>
    </row>
    <row r="36" spans="1:5" x14ac:dyDescent="0.3">
      <c r="A36" s="1" t="s">
        <v>29</v>
      </c>
      <c r="E36" s="5" t="str">
        <f>IF(NOT(AND(E16&lt;&gt;"",E21&lt;&gt;"",E33&lt;&gt;"",OR(E26="",AND(ISNUMBER(E26),N(E26)&gt;=0)))),"",E24+N(E25))</f>
        <v/>
      </c>
    </row>
    <row r="37" spans="1:5" x14ac:dyDescent="0.3">
      <c r="A37" s="1" t="s">
        <v>30</v>
      </c>
      <c r="E37" s="5" t="str">
        <f>IF(E36="","",-E16)</f>
        <v/>
      </c>
    </row>
    <row r="38" spans="1:5" x14ac:dyDescent="0.3">
      <c r="A38" s="1" t="s">
        <v>10</v>
      </c>
      <c r="E38" s="5" t="str">
        <f>IF(E36="","",-E21)</f>
        <v/>
      </c>
    </row>
    <row r="39" spans="1:5" x14ac:dyDescent="0.3">
      <c r="A39" s="1" t="s">
        <v>31</v>
      </c>
      <c r="E39" s="5" t="str">
        <f>IF(E36="","",-E33)</f>
        <v/>
      </c>
    </row>
    <row r="40" spans="1:5" x14ac:dyDescent="0.3">
      <c r="A40" s="1" t="s">
        <v>32</v>
      </c>
      <c r="E40" s="5" t="str">
        <f>IF(OR(E36="",E26=""),"",-E26)</f>
        <v/>
      </c>
    </row>
    <row r="41" spans="1:5" x14ac:dyDescent="0.3">
      <c r="A41" s="7" t="s">
        <v>51</v>
      </c>
      <c r="B41" s="13" t="s">
        <v>34</v>
      </c>
      <c r="C41" s="7"/>
      <c r="D41" s="7"/>
      <c r="E41" s="8" t="str">
        <f>IF(E36="","",SUM(E36:E40))</f>
        <v/>
      </c>
    </row>
    <row r="42" spans="1:5" x14ac:dyDescent="0.3">
      <c r="A42" s="9" t="s">
        <v>35</v>
      </c>
      <c r="B42" s="9"/>
      <c r="C42" s="9"/>
      <c r="D42" s="9"/>
      <c r="E42" s="14" t="str">
        <f>IF(E41="","",E41/E24)</f>
        <v/>
      </c>
    </row>
    <row r="44" spans="1:5" x14ac:dyDescent="0.3">
      <c r="A44" s="1" t="s">
        <v>36</v>
      </c>
      <c r="E44" s="24">
        <v>0.5</v>
      </c>
    </row>
    <row r="45" spans="1:5" x14ac:dyDescent="0.3">
      <c r="A45" s="9" t="s">
        <v>37</v>
      </c>
      <c r="B45" s="12" t="str">
        <f>IF(E45="Target too high","","rounded up to 50p")</f>
        <v>rounded up to 50p</v>
      </c>
      <c r="C45" s="9"/>
      <c r="D45" s="9"/>
      <c r="E45" s="15" t="str">
        <f>IF(OR(E16="",E21="",E33="",NOT(OR(E26="",AND(ISNUMBER(E26),N(E26)&gt;=0))),NOT(AND(ISNUMBER(E44),N(E44)&gt;=0))),"",IF((1-(E27+E28+E30)*IF(E32="Yes",1.2,1)-E44)&lt;0.05,"Target too high",IFERROR(CEILING((E16+E21+N(E26)-N(E25)+IF(E32="Yes",1.2,1)*((E27+E28+E30)*N(E25)+E29+E31))/(1-(E27+E28+E30)*IF(E32="Yes",1.2,1)-E44),0.5),"")))</f>
        <v/>
      </c>
    </row>
    <row r="47" spans="1:5" x14ac:dyDescent="0.3">
      <c r="A47" s="12" t="s">
        <v>38</v>
      </c>
    </row>
  </sheetData>
  <sheetProtection sheet="1" objects="1" scenarios="1"/>
  <conditionalFormatting sqref="B4:D13">
    <cfRule type="expression" dxfId="5" priority="1" stopIfTrue="1">
      <formula>AND(B4&lt;&gt;"",OR(NOT(ISNUMBER(B4)),N(B4)&lt;0))</formula>
    </cfRule>
  </conditionalFormatting>
  <conditionalFormatting sqref="E15">
    <cfRule type="expression" dxfId="4" priority="2" stopIfTrue="1">
      <formula>AND(E15&lt;&gt;"",OR(NOT(ISNUMBER(E15)),N(E15)&lt;0))</formula>
    </cfRule>
  </conditionalFormatting>
  <conditionalFormatting sqref="E19:E20">
    <cfRule type="expression" dxfId="3" priority="3" stopIfTrue="1">
      <formula>AND(E19&lt;&gt;"",OR(NOT(ISNUMBER(E19)),N(E19)&lt;0))</formula>
    </cfRule>
  </conditionalFormatting>
  <conditionalFormatting sqref="E24:E31">
    <cfRule type="expression" dxfId="2" priority="4" stopIfTrue="1">
      <formula>AND(E24&lt;&gt;"",OR(NOT(ISNUMBER(E24)),N(E24)&lt;0))</formula>
    </cfRule>
  </conditionalFormatting>
  <conditionalFormatting sqref="E44">
    <cfRule type="expression" dxfId="1" priority="5" stopIfTrue="1">
      <formula>AND(E44&lt;&gt;"",OR(NOT(ISNUMBER(E44)),N(E44)&lt;0))</formula>
    </cfRule>
  </conditionalFormatting>
  <conditionalFormatting sqref="E45">
    <cfRule type="expression" dxfId="0" priority="6" stopIfTrue="1">
      <formula>E45="Target too high"</formula>
    </cfRule>
  </conditionalFormatting>
  <dataValidations count="16">
    <dataValidation type="list" allowBlank="1" showInputMessage="1" showErrorMessage="1" errorTitle="Yes or No" error="Choose Yes or No from the list." promptTitle="VAT on fees?" prompt="Choose Yes if Etsy adds VAT to your fees. UK sellers without a VAT number on Etsy usually pay 20%." sqref="E32" xr:uid="{A5A0D9EE-080D-41BD-9D1D-4960CDD1EFB2}">
      <formula1>"Yes,No"</formula1>
    </dataValidation>
    <dataValidation type="decimal" operator="greaterThan" allowBlank="1" showInputMessage="1" showErrorMessage="1" errorTitle="Numbers only" error="Enter a number above 0, e.g. 1000 or 6.50. No units or £ signs." promptTitle="Pack size" prompt="Enter the pack amount in your chosen unit, e.g. 1000 for a 1 kg pack." sqref="B4:B13" xr:uid="{D544C178-A3CE-4821-8BB4-259AC9C62A97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Pack price" prompt="What you paid for the whole pack." sqref="C4:C13" xr:uid="{2EE4B3C2-F00E-4687-93F4-5BA84C148A45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Used" prompt="Amount one batch uses, in the same unit as pack size." sqref="D4:D13" xr:uid="{34DAAF46-C098-4CFA-AA8B-C172F688A9B4}">
      <formula1>0</formula1>
    </dataValidation>
    <dataValidation type="whole" operator="greaterThanOrEqual" allowBlank="1" showInputMessage="1" showErrorMessage="1" errorTitle="Whole number" error="Enter a whole number: 1 or more." promptTitle="Items in a batch" prompt="How many you make in one batch." sqref="E15" xr:uid="{923AF1B3-BA04-4CC7-A86C-AA296D716583}">
      <formula1>1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Hours per batch" prompt="How long you spend making one batch, in hours. Enter 0 if you don't count your time." sqref="E19" xr:uid="{8CDF40B4-86E2-480B-8799-F9F2B3DDAFB1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Hourly rate" prompt="What you want to earn for each hour spent making." sqref="E20" xr:uid="{C967C31D-2A73-430D-9809-FF077532B66A}">
      <formula1>0</formula1>
    </dataValidation>
    <dataValidation type="decimal" operator="greaterThan" allowBlank="1" showInputMessage="1" showErrorMessage="1" errorTitle="Numbers only" error="Enter a number above 0, e.g. 1000 or 6.50. No units or £ signs." promptTitle="Price per item" prompt="Your listing price for one item, excluding postage." sqref="E24" xr:uid="{F104F8BA-E399-4D6C-9E3C-ABD0A0D8DB40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Postage charged" prompt="What the buyer pays for postage. Enter 0 if it's free." sqref="E25" xr:uid="{4A5BBA33-9817-447B-A049-B2A2BE203F7E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Postage cost" prompt="What you pay to post one order." sqref="E26" xr:uid="{B910A6CD-7026-4704-ADB6-0D3BE1A805C9}">
      <formula1>0</formula1>
    </dataValidation>
    <dataValidation type="decimal" allowBlank="1" showInputMessage="1" showErrorMessage="1" errorTitle="Fee rates" error="Enter a percentage, e.g. 6.5%, from 0% to 100%." promptTitle="Etsy fee" prompt="Etsy's standard fee, filled in. Change it if yours differs." sqref="E27" xr:uid="{4A706977-8E68-4073-86DB-E99E78F9FF2C}">
      <formula1>0</formula1>
      <formula2>1</formula2>
    </dataValidation>
    <dataValidation type="decimal" allowBlank="1" showInputMessage="1" showErrorMessage="1" errorTitle="Fee rates" error="Enter a percentage, e.g. 6.5%, from 0% to 100%." promptTitle="Etsy fee" prompt="Etsy's standard fee, filled in. Change it if yours differs." sqref="E28" xr:uid="{9B1A29BB-5082-466E-8A88-A9B817CDCF88}">
      <formula1>0</formula1>
      <formula2>1</formula2>
    </dataValidation>
    <dataValidation type="decimal" allowBlank="1" showInputMessage="1" showErrorMessage="1" errorTitle="Fee rates" error="Enter a percentage, e.g. 6.5%, from 0% to 100%." promptTitle="Etsy fee" prompt="Etsy's standard fee, filled in. Change it if yours differs." sqref="E30" xr:uid="{B7D2D448-BF62-4118-A659-C55D9897DB33}">
      <formula1>0</formula1>
      <formula2>1</formula2>
    </dataValidation>
    <dataValidation type="decimal" operator="greaterThanOrEqual" allowBlank="1" showInputMessage="1" showErrorMessage="1" errorTitle="Numbers only" error="Enter a number only, e.g. 1000 or 6.50. No units, £ signs or negative values." promptTitle="Etsy fee" prompt="Etsy's standard fee, filled in. Change it if yours differs." sqref="E29" xr:uid="{A8DD30BA-0BDA-4F58-B64B-9DE272420A93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Etsy fee" prompt="Etsy's standard fee, filled in. Change it if yours differs." sqref="E31" xr:uid="{8079B9DB-32E1-48E1-B7A4-8ECFD1470849}">
      <formula1>0</formula1>
    </dataValidation>
    <dataValidation type="decimal" allowBlank="1" showInputMessage="1" showErrorMessage="1" errorTitle="Target margin" error="Enter a percentage, e.g. 40%, from 0% to 95%." promptTitle="Target margin" prompt="How much of your item price you want left after all costs, e.g. 40%." sqref="E44" xr:uid="{5555DFAE-902B-4F0F-8396-FDDB9404572E}">
      <formula1>0</formula1>
      <formula2>0.95</formula2>
    </dataValidation>
  </dataValidation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B00A4-B67F-46CD-B8FD-8E58A991DEE8}">
  <sheetPr>
    <pageSetUpPr fitToPage="1"/>
  </sheetPr>
  <dimension ref="A1:F47"/>
  <sheetViews>
    <sheetView showGridLines="0" zoomScaleNormal="100" workbookViewId="0"/>
  </sheetViews>
  <sheetFormatPr defaultRowHeight="17.25" x14ac:dyDescent="0.3"/>
  <cols>
    <col min="1" max="1" width="19.44140625" style="1" customWidth="1"/>
    <col min="2" max="2" width="9.33203125" style="1" customWidth="1"/>
    <col min="3" max="3" width="10.109375" style="1" customWidth="1"/>
    <col min="4" max="4" width="7.77734375" style="1" customWidth="1"/>
    <col min="5" max="5" width="10.88671875" style="1" customWidth="1"/>
    <col min="6" max="6" width="3.109375" style="1" customWidth="1"/>
    <col min="7" max="16384" width="8.88671875" style="1"/>
  </cols>
  <sheetData>
    <row r="1" spans="1:6" ht="25.5" x14ac:dyDescent="0.5">
      <c r="A1" s="16" t="s">
        <v>0</v>
      </c>
    </row>
    <row r="2" spans="1:6" x14ac:dyDescent="0.3">
      <c r="A2" s="2" t="s">
        <v>1</v>
      </c>
    </row>
    <row r="3" spans="1:6" ht="18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6" x14ac:dyDescent="0.3">
      <c r="A4" s="17" t="s">
        <v>39</v>
      </c>
      <c r="B4" s="18">
        <v>200</v>
      </c>
      <c r="C4" s="19">
        <v>6</v>
      </c>
      <c r="D4" s="18">
        <v>120</v>
      </c>
      <c r="E4" s="5">
        <f>IF(OR(COUNT(B4:D4)&lt;3,N(B4)&lt;=0),"",C4/B4*D4)</f>
        <v>3.5999999999999996</v>
      </c>
      <c r="F4" s="6" t="str">
        <f>IF(COUNTA(A4:D4)=0,"",IF(OR(COUNT(B4:D4)&lt;3,N(B4)&lt;=0,N(C4)&lt;0,N(D4)&lt;0),"Complete this row",""))</f>
        <v/>
      </c>
    </row>
    <row r="5" spans="1:6" x14ac:dyDescent="0.3">
      <c r="A5" s="17" t="s">
        <v>40</v>
      </c>
      <c r="B5" s="18">
        <v>10</v>
      </c>
      <c r="C5" s="19">
        <v>4.5</v>
      </c>
      <c r="D5" s="18">
        <v>2</v>
      </c>
      <c r="E5" s="5">
        <f>IF(OR(COUNT(B5:D5)&lt;3,N(B5)&lt;=0),"",C5/B5*D5)</f>
        <v>0.9</v>
      </c>
      <c r="F5" s="6" t="str">
        <f>IF(COUNTA(A5:D5)=0,"",IF(OR(COUNT(B5:D5)&lt;3,N(B5)&lt;=0,N(C5)&lt;0,N(D5)&lt;0),"Complete this row",""))</f>
        <v/>
      </c>
    </row>
    <row r="6" spans="1:6" x14ac:dyDescent="0.3">
      <c r="A6" s="17" t="s">
        <v>41</v>
      </c>
      <c r="B6" s="18">
        <v>50</v>
      </c>
      <c r="C6" s="19">
        <v>5</v>
      </c>
      <c r="D6" s="18">
        <v>10</v>
      </c>
      <c r="E6" s="5">
        <f>IF(OR(COUNT(B6:D6)&lt;3,N(B6)&lt;=0),"",C6/B6*D6)</f>
        <v>1</v>
      </c>
      <c r="F6" s="6" t="str">
        <f>IF(COUNTA(A6:D6)=0,"",IF(OR(COUNT(B6:D6)&lt;3,N(B6)&lt;=0,N(C6)&lt;0,N(D6)&lt;0),"Complete this row",""))</f>
        <v/>
      </c>
    </row>
    <row r="7" spans="1:6" x14ac:dyDescent="0.3">
      <c r="A7" s="17" t="s">
        <v>42</v>
      </c>
      <c r="B7" s="18">
        <v>50</v>
      </c>
      <c r="C7" s="19">
        <v>2.5</v>
      </c>
      <c r="D7" s="18">
        <v>10</v>
      </c>
      <c r="E7" s="5">
        <f>IF(OR(COUNT(B7:D7)&lt;3,N(B7)&lt;=0),"",C7/B7*D7)</f>
        <v>0.5</v>
      </c>
      <c r="F7" s="6" t="str">
        <f>IF(COUNTA(A7:D7)=0,"",IF(OR(COUNT(B7:D7)&lt;3,N(B7)&lt;=0,N(C7)&lt;0,N(D7)&lt;0),"Complete this row",""))</f>
        <v/>
      </c>
    </row>
    <row r="8" spans="1:6" x14ac:dyDescent="0.3">
      <c r="A8" s="17" t="s">
        <v>43</v>
      </c>
      <c r="B8" s="18">
        <v>25</v>
      </c>
      <c r="C8" s="19">
        <v>7.5</v>
      </c>
      <c r="D8" s="18">
        <v>10</v>
      </c>
      <c r="E8" s="5">
        <f>IF(OR(COUNT(B8:D8)&lt;3,N(B8)&lt;=0),"",C8/B8*D8)</f>
        <v>3</v>
      </c>
      <c r="F8" s="6" t="str">
        <f>IF(COUNTA(A8:D8)=0,"",IF(OR(COUNT(B8:D8)&lt;3,N(B8)&lt;=0,N(C8)&lt;0,N(D8)&lt;0),"Complete this row",""))</f>
        <v/>
      </c>
    </row>
    <row r="9" spans="1:6" x14ac:dyDescent="0.3">
      <c r="A9" s="17" t="s">
        <v>44</v>
      </c>
      <c r="B9" s="18">
        <v>50</v>
      </c>
      <c r="C9" s="19">
        <v>5</v>
      </c>
      <c r="D9" s="18">
        <v>10</v>
      </c>
      <c r="E9" s="5">
        <f>IF(OR(COUNT(B9:D9)&lt;3,N(B9)&lt;=0),"",C9/B9*D9)</f>
        <v>1</v>
      </c>
      <c r="F9" s="6" t="str">
        <f>IF(COUNTA(A9:D9)=0,"",IF(OR(COUNT(B9:D9)&lt;3,N(B9)&lt;=0,N(C9)&lt;0,N(D9)&lt;0),"Complete this row",""))</f>
        <v/>
      </c>
    </row>
    <row r="10" spans="1:6" x14ac:dyDescent="0.3">
      <c r="A10" s="17"/>
      <c r="B10" s="18"/>
      <c r="C10" s="19"/>
      <c r="D10" s="18"/>
      <c r="E10" s="5" t="str">
        <f>IF(OR(COUNT(B10:D10)&lt;3,N(B10)&lt;=0),"",C10/B10*D10)</f>
        <v/>
      </c>
      <c r="F10" s="6" t="str">
        <f>IF(COUNTA(A10:D10)=0,"",IF(OR(COUNT(B10:D10)&lt;3,N(B10)&lt;=0,N(C10)&lt;0,N(D10)&lt;0),"Complete this row",""))</f>
        <v/>
      </c>
    </row>
    <row r="11" spans="1:6" x14ac:dyDescent="0.3">
      <c r="A11" s="17"/>
      <c r="B11" s="18"/>
      <c r="C11" s="19"/>
      <c r="D11" s="18"/>
      <c r="E11" s="5" t="str">
        <f>IF(OR(COUNT(B11:D11)&lt;3,N(B11)&lt;=0),"",C11/B11*D11)</f>
        <v/>
      </c>
      <c r="F11" s="6" t="str">
        <f>IF(COUNTA(A11:D11)=0,"",IF(OR(COUNT(B11:D11)&lt;3,N(B11)&lt;=0,N(C11)&lt;0,N(D11)&lt;0),"Complete this row",""))</f>
        <v/>
      </c>
    </row>
    <row r="12" spans="1:6" x14ac:dyDescent="0.3">
      <c r="A12" s="17"/>
      <c r="B12" s="18"/>
      <c r="C12" s="19"/>
      <c r="D12" s="18"/>
      <c r="E12" s="5" t="str">
        <f>IF(OR(COUNT(B12:D12)&lt;3,N(B12)&lt;=0),"",C12/B12*D12)</f>
        <v/>
      </c>
      <c r="F12" s="6" t="str">
        <f>IF(COUNTA(A12:D12)=0,"",IF(OR(COUNT(B12:D12)&lt;3,N(B12)&lt;=0,N(C12)&lt;0,N(D12)&lt;0),"Complete this row",""))</f>
        <v/>
      </c>
    </row>
    <row r="13" spans="1:6" x14ac:dyDescent="0.3">
      <c r="A13" s="17"/>
      <c r="B13" s="18"/>
      <c r="C13" s="19"/>
      <c r="D13" s="18"/>
      <c r="E13" s="5" t="str">
        <f>IF(OR(COUNT(B13:D13)&lt;3,N(B13)&lt;=0),"",C13/B13*D13)</f>
        <v/>
      </c>
      <c r="F13" s="6" t="str">
        <f>IF(COUNTA(A13:D13)=0,"",IF(OR(COUNT(B13:D13)&lt;3,N(B13)&lt;=0,N(C13)&lt;0,N(D13)&lt;0),"Complete this row",""))</f>
        <v/>
      </c>
    </row>
    <row r="14" spans="1:6" x14ac:dyDescent="0.3">
      <c r="A14" s="7" t="s">
        <v>7</v>
      </c>
      <c r="B14" s="7"/>
      <c r="C14" s="7"/>
      <c r="D14" s="7"/>
      <c r="E14" s="8">
        <f>IF(OR(COUNT(E4:E13)=0,COUNTIF(F4:F13,"?*")&gt;0),"",SUM(E4:E13))</f>
        <v>10</v>
      </c>
    </row>
    <row r="15" spans="1:6" x14ac:dyDescent="0.3">
      <c r="A15" s="1" t="s">
        <v>8</v>
      </c>
      <c r="E15" s="18">
        <v>10</v>
      </c>
    </row>
    <row r="16" spans="1:6" x14ac:dyDescent="0.3">
      <c r="A16" s="9" t="s">
        <v>9</v>
      </c>
      <c r="B16" s="9"/>
      <c r="C16" s="9"/>
      <c r="D16" s="9"/>
      <c r="E16" s="10">
        <f>IF(OR(E14="",NOT(ISNUMBER(E15)),N(E15)&lt;=0),"",E14/E15)</f>
        <v>1</v>
      </c>
    </row>
    <row r="18" spans="1:5" ht="18.75" x14ac:dyDescent="0.35">
      <c r="A18" s="11" t="s">
        <v>10</v>
      </c>
    </row>
    <row r="19" spans="1:5" x14ac:dyDescent="0.3">
      <c r="A19" s="1" t="s">
        <v>11</v>
      </c>
      <c r="E19" s="20">
        <v>3</v>
      </c>
    </row>
    <row r="20" spans="1:5" x14ac:dyDescent="0.3">
      <c r="A20" s="1" t="s">
        <v>12</v>
      </c>
      <c r="E20" s="19">
        <v>13</v>
      </c>
    </row>
    <row r="21" spans="1:5" x14ac:dyDescent="0.3">
      <c r="A21" s="9" t="s">
        <v>13</v>
      </c>
      <c r="B21" s="9"/>
      <c r="C21" s="9"/>
      <c r="D21" s="9"/>
      <c r="E21" s="10">
        <f>IF(OR(NOT(ISNUMBER(E15)),N(E15)&lt;=0,NOT(ISNUMBER(E19)),NOT(ISNUMBER(E20)),N(E19)&lt;0,N(E20)&lt;0),"",E19*E20/E15)</f>
        <v>3.9</v>
      </c>
    </row>
    <row r="23" spans="1:5" ht="18.75" x14ac:dyDescent="0.35">
      <c r="A23" s="11" t="s">
        <v>14</v>
      </c>
      <c r="B23" s="12" t="s">
        <v>15</v>
      </c>
    </row>
    <row r="24" spans="1:5" x14ac:dyDescent="0.3">
      <c r="A24" s="1" t="s">
        <v>16</v>
      </c>
      <c r="E24" s="19">
        <v>10</v>
      </c>
    </row>
    <row r="25" spans="1:5" x14ac:dyDescent="0.3">
      <c r="A25" s="1" t="s">
        <v>17</v>
      </c>
      <c r="E25" s="19">
        <v>2.5</v>
      </c>
    </row>
    <row r="26" spans="1:5" x14ac:dyDescent="0.3">
      <c r="A26" s="1" t="s">
        <v>18</v>
      </c>
      <c r="E26" s="19">
        <v>1.55</v>
      </c>
    </row>
    <row r="27" spans="1:5" x14ac:dyDescent="0.3">
      <c r="A27" s="1" t="s">
        <v>19</v>
      </c>
      <c r="E27" s="21">
        <v>6.5000000000000002E-2</v>
      </c>
    </row>
    <row r="28" spans="1:5" x14ac:dyDescent="0.3">
      <c r="A28" s="1" t="s">
        <v>20</v>
      </c>
      <c r="E28" s="21">
        <v>0.04</v>
      </c>
    </row>
    <row r="29" spans="1:5" x14ac:dyDescent="0.3">
      <c r="A29" s="1" t="s">
        <v>21</v>
      </c>
      <c r="E29" s="19">
        <v>0.2</v>
      </c>
    </row>
    <row r="30" spans="1:5" x14ac:dyDescent="0.3">
      <c r="A30" s="1" t="s">
        <v>22</v>
      </c>
      <c r="E30" s="22">
        <v>4.7999999999999996E-3</v>
      </c>
    </row>
    <row r="31" spans="1:5" x14ac:dyDescent="0.3">
      <c r="A31" s="1" t="s">
        <v>23</v>
      </c>
      <c r="E31" s="19">
        <v>0.16</v>
      </c>
    </row>
    <row r="32" spans="1:5" x14ac:dyDescent="0.3">
      <c r="A32" s="1" t="s">
        <v>24</v>
      </c>
      <c r="E32" s="23" t="s">
        <v>25</v>
      </c>
    </row>
    <row r="33" spans="1:5" x14ac:dyDescent="0.3">
      <c r="A33" s="9" t="s">
        <v>26</v>
      </c>
      <c r="B33" s="9"/>
      <c r="C33" s="9"/>
      <c r="D33" s="9"/>
      <c r="E33" s="10">
        <f>IF(OR(NOT(AND(ISNUMBER(E24),N(E24)&gt;0)),NOT(OR(E25="",AND(ISNUMBER(E25),N(E25)&gt;=0))),NOT(COUNT(E27:E31)=5)),"",((E24+N(E25))*(E27+E28+E30)+E29+E31)*IF(E32="Yes",1.2,1))</f>
        <v>2.0789999999999997</v>
      </c>
    </row>
    <row r="34" spans="1:5" x14ac:dyDescent="0.3">
      <c r="A34" s="12" t="s">
        <v>27</v>
      </c>
    </row>
    <row r="35" spans="1:5" ht="18.75" x14ac:dyDescent="0.35">
      <c r="A35" s="11" t="s">
        <v>28</v>
      </c>
    </row>
    <row r="36" spans="1:5" x14ac:dyDescent="0.3">
      <c r="A36" s="1" t="s">
        <v>29</v>
      </c>
      <c r="E36" s="5">
        <f>IF(NOT(AND(E16&lt;&gt;"",E21&lt;&gt;"",E33&lt;&gt;"",OR(E26="",AND(ISNUMBER(E26),N(E26)&gt;=0)))),"",E24+N(E25))</f>
        <v>12.5</v>
      </c>
    </row>
    <row r="37" spans="1:5" x14ac:dyDescent="0.3">
      <c r="A37" s="1" t="s">
        <v>30</v>
      </c>
      <c r="E37" s="5">
        <f>IF(E36="","",-E16)</f>
        <v>-1</v>
      </c>
    </row>
    <row r="38" spans="1:5" x14ac:dyDescent="0.3">
      <c r="A38" s="1" t="s">
        <v>10</v>
      </c>
      <c r="E38" s="5">
        <f>IF(E36="","",-E21)</f>
        <v>-3.9</v>
      </c>
    </row>
    <row r="39" spans="1:5" x14ac:dyDescent="0.3">
      <c r="A39" s="1" t="s">
        <v>31</v>
      </c>
      <c r="E39" s="5">
        <f>IF(E36="","",-E33)</f>
        <v>-2.0789999999999997</v>
      </c>
    </row>
    <row r="40" spans="1:5" x14ac:dyDescent="0.3">
      <c r="A40" s="1" t="s">
        <v>32</v>
      </c>
      <c r="E40" s="5">
        <f>IF(OR(E36="",E26=""),"",-E26)</f>
        <v>-1.55</v>
      </c>
    </row>
    <row r="41" spans="1:5" x14ac:dyDescent="0.3">
      <c r="A41" s="7" t="s">
        <v>33</v>
      </c>
      <c r="B41" s="13" t="s">
        <v>34</v>
      </c>
      <c r="C41" s="7"/>
      <c r="D41" s="7"/>
      <c r="E41" s="8">
        <f>IF(E36="","",SUM(E36:E40))</f>
        <v>3.9710000000000001</v>
      </c>
    </row>
    <row r="42" spans="1:5" x14ac:dyDescent="0.3">
      <c r="A42" s="9" t="s">
        <v>35</v>
      </c>
      <c r="B42" s="9"/>
      <c r="C42" s="9"/>
      <c r="D42" s="9"/>
      <c r="E42" s="14">
        <f>IF(E41="","",E41/E24)</f>
        <v>0.39710000000000001</v>
      </c>
    </row>
    <row r="44" spans="1:5" x14ac:dyDescent="0.3">
      <c r="A44" s="1" t="s">
        <v>36</v>
      </c>
      <c r="E44" s="24">
        <v>0.5</v>
      </c>
    </row>
    <row r="45" spans="1:5" x14ac:dyDescent="0.3">
      <c r="A45" s="9" t="s">
        <v>37</v>
      </c>
      <c r="B45" s="12" t="str">
        <f>IF(E45="Target too high","","rounded up to 50p")</f>
        <v>rounded up to 50p</v>
      </c>
      <c r="C45" s="9"/>
      <c r="D45" s="9"/>
      <c r="E45" s="15">
        <f>IF(OR(E16="",E21="",E33="",NOT(OR(E26="",AND(ISNUMBER(E26),N(E26)&gt;=0))),NOT(AND(ISNUMBER(E44),N(E44)&gt;=0))),"",IF((1-(E27+E28+E30)*IF(E32="Yes",1.2,1)-E44)&lt;0.05,"Target too high",IFERROR(CEILING((E16+E21+N(E26)-N(E25)+IF(E32="Yes",1.2,1)*((E27+E28+E30)*N(E25)+E29+E31))/(1-(E27+E28+E30)*IF(E32="Yes",1.2,1)-E44),0.5),"")))</f>
        <v>13</v>
      </c>
    </row>
    <row r="47" spans="1:5" x14ac:dyDescent="0.3">
      <c r="A47" s="12" t="s">
        <v>38</v>
      </c>
    </row>
  </sheetData>
  <sheetProtection sheet="1" objects="1" scenarios="1"/>
  <conditionalFormatting sqref="B4:D13">
    <cfRule type="expression" dxfId="11" priority="1" stopIfTrue="1">
      <formula>AND(B4&lt;&gt;"",OR(NOT(ISNUMBER(B4)),N(B4)&lt;0))</formula>
    </cfRule>
  </conditionalFormatting>
  <conditionalFormatting sqref="E15">
    <cfRule type="expression" dxfId="10" priority="2" stopIfTrue="1">
      <formula>AND(E15&lt;&gt;"",OR(NOT(ISNUMBER(E15)),N(E15)&lt;0))</formula>
    </cfRule>
  </conditionalFormatting>
  <conditionalFormatting sqref="E19:E20">
    <cfRule type="expression" dxfId="9" priority="3" stopIfTrue="1">
      <formula>AND(E19&lt;&gt;"",OR(NOT(ISNUMBER(E19)),N(E19)&lt;0))</formula>
    </cfRule>
  </conditionalFormatting>
  <conditionalFormatting sqref="E24:E31">
    <cfRule type="expression" dxfId="8" priority="4" stopIfTrue="1">
      <formula>AND(E24&lt;&gt;"",OR(NOT(ISNUMBER(E24)),N(E24)&lt;0))</formula>
    </cfRule>
  </conditionalFormatting>
  <conditionalFormatting sqref="E44">
    <cfRule type="expression" dxfId="7" priority="5" stopIfTrue="1">
      <formula>AND(E44&lt;&gt;"",OR(NOT(ISNUMBER(E44)),N(E44)&lt;0))</formula>
    </cfRule>
  </conditionalFormatting>
  <conditionalFormatting sqref="E45">
    <cfRule type="expression" dxfId="6" priority="6" stopIfTrue="1">
      <formula>E45="Target too high"</formula>
    </cfRule>
  </conditionalFormatting>
  <dataValidations count="16">
    <dataValidation type="list" allowBlank="1" showInputMessage="1" showErrorMessage="1" errorTitle="Yes or No" error="Choose Yes or No from the list." promptTitle="VAT on fees?" prompt="Choose Yes if Etsy adds VAT to your fees. UK sellers without a VAT number on Etsy usually pay 20%." sqref="E32" xr:uid="{B4549858-7D21-4928-B1CB-705E2F49BF31}">
      <formula1>"Yes,No"</formula1>
    </dataValidation>
    <dataValidation type="decimal" operator="greaterThan" allowBlank="1" showInputMessage="1" showErrorMessage="1" errorTitle="Numbers only" error="Enter a number above 0, e.g. 1000 or 6.50. No units or £ signs." promptTitle="Pack size" prompt="Enter the pack amount in your chosen unit, e.g. 1000 for a 1 kg pack." sqref="B4:B13" xr:uid="{61CCF11E-0690-4E2E-906C-E35488FED635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Pack price" prompt="What you paid for the whole pack." sqref="C4:C13" xr:uid="{E2385B04-23AA-4B85-BE98-58D6E698BCAD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Used" prompt="Amount one batch uses, in the same unit as pack size." sqref="D4:D13" xr:uid="{87C747FA-9BBD-4621-AA58-10D007A416BA}">
      <formula1>0</formula1>
    </dataValidation>
    <dataValidation type="whole" operator="greaterThanOrEqual" allowBlank="1" showInputMessage="1" showErrorMessage="1" errorTitle="Whole number" error="Enter a whole number: 1 or more." promptTitle="Items in a batch" prompt="How many you make in one batch." sqref="E15" xr:uid="{359E6914-23DC-46E3-9A46-607DA90BB9D4}">
      <formula1>1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Hours per batch" prompt="How long you spend making one batch, in hours. Enter 0 if you don't count your time." sqref="E19" xr:uid="{AD13D6AA-2FDB-4CF6-8E14-3D8866E2B123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Hourly rate" prompt="What you want to earn for each hour spent making." sqref="E20" xr:uid="{A91D8292-C983-48B5-9DFA-18DD1CAEC3B5}">
      <formula1>0</formula1>
    </dataValidation>
    <dataValidation type="decimal" operator="greaterThan" allowBlank="1" showInputMessage="1" showErrorMessage="1" errorTitle="Numbers only" error="Enter a number above 0, e.g. 1000 or 6.50. No units or £ signs." promptTitle="Price per item" prompt="Your listing price for one item, excluding postage." sqref="E24" xr:uid="{11019C72-7259-4A4B-B0F2-A6501ABB5245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Postage charged" prompt="What the buyer pays for postage. Enter 0 if it's free." sqref="E25" xr:uid="{3664D4E4-9128-42FC-B12B-E56765925552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Postage cost" prompt="What you pay to post one order." sqref="E26" xr:uid="{2CA45C32-BBDA-427A-AD28-3EF32A1A8513}">
      <formula1>0</formula1>
    </dataValidation>
    <dataValidation type="decimal" allowBlank="1" showInputMessage="1" showErrorMessage="1" errorTitle="Fee rates" error="Enter a percentage, e.g. 6.5%, from 0% to 100%." promptTitle="Etsy fee" prompt="Etsy's standard fee, filled in. Change it if yours differs." sqref="E27" xr:uid="{EC829788-0FAF-487A-B892-3046B04D5517}">
      <formula1>0</formula1>
      <formula2>1</formula2>
    </dataValidation>
    <dataValidation type="decimal" allowBlank="1" showInputMessage="1" showErrorMessage="1" errorTitle="Fee rates" error="Enter a percentage, e.g. 6.5%, from 0% to 100%." promptTitle="Etsy fee" prompt="Etsy's standard fee, filled in. Change it if yours differs." sqref="E28" xr:uid="{87A8455C-7962-4C2D-AB48-124D82ABF763}">
      <formula1>0</formula1>
      <formula2>1</formula2>
    </dataValidation>
    <dataValidation type="decimal" allowBlank="1" showInputMessage="1" showErrorMessage="1" errorTitle="Fee rates" error="Enter a percentage, e.g. 6.5%, from 0% to 100%." promptTitle="Etsy fee" prompt="Etsy's standard fee, filled in. Change it if yours differs." sqref="E30" xr:uid="{A37269C1-7EA6-499F-8E6D-99EC8D82B9D6}">
      <formula1>0</formula1>
      <formula2>1</formula2>
    </dataValidation>
    <dataValidation type="decimal" operator="greaterThanOrEqual" allowBlank="1" showInputMessage="1" showErrorMessage="1" errorTitle="Numbers only" error="Enter a number only, e.g. 1000 or 6.50. No units, £ signs or negative values." promptTitle="Etsy fee" prompt="Etsy's standard fee, filled in. Change it if yours differs." sqref="E29" xr:uid="{B058B5F1-CF0A-40FD-8082-A7FED00D25F8}">
      <formula1>0</formula1>
    </dataValidation>
    <dataValidation type="decimal" operator="greaterThanOrEqual" allowBlank="1" showInputMessage="1" showErrorMessage="1" errorTitle="Numbers only" error="Enter a number only, e.g. 1000 or 6.50. No units, £ signs or negative values." promptTitle="Etsy fee" prompt="Etsy's standard fee, filled in. Change it if yours differs." sqref="E31" xr:uid="{492B7EE3-75E9-43BC-B018-07EA095BFE7D}">
      <formula1>0</formula1>
    </dataValidation>
    <dataValidation type="decimal" allowBlank="1" showInputMessage="1" showErrorMessage="1" errorTitle="Target margin" error="Enter a percentage, e.g. 40%, from 0% to 95%." promptTitle="Target margin" prompt="How much of your item price you want left after all costs, e.g. 40%." sqref="E44" xr:uid="{F3784C35-1766-4CA0-9D64-68DFE1B1A2B2}">
      <formula1>0</formula1>
      <formula2>0.95</formula2>
    </dataValidation>
  </dataValidation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product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2026-10-29T17:51:39Z</dcterms:created>
  <dcterms:modified xsi:type="dcterms:W3CDTF">2026-10-29T17:51:48Z</dcterms:modified>
</cp:coreProperties>
</file>